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58323bb67148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inanzierung A1" sheetId="1" r:id="Rd83164baa71b4273"/>
    <x:sheet xmlns:r="http://schemas.openxmlformats.org/officeDocument/2006/relationships" name="Quelle und Hinweise" sheetId="2" r:id="Rdeed03275c454cd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.00 &quot;€&quot;;[Red](#,##0.00) &quot;€&quot;;&quot;–&quot;"/>
    <x:numFmt numFmtId="201" formatCode="0.00%"/>
    <x:numFmt numFmtId="202" formatCode="0"/>
    <x:numFmt numFmtId="203" formatCode="0.00 &quot;m²&quot;"/>
  </x:numFmts>
  <x:fonts count="6">
    <x:font>
      <x:sz val="11"/>
      <x:name val="Carlito"/>
    </x:font>
    <x:font>
      <x:sz val="11"/>
      <x:color rgb="FF282825"/>
      <x:name val="Arial"/>
    </x:font>
    <x:font>
      <x:b/>
      <x:sz val="16"/>
      <x:color rgb="FF86574F"/>
      <x:name val="Arial"/>
    </x:font>
    <x:font>
      <x:b/>
      <x:sz val="11"/>
      <x:color rgb="FF282825"/>
      <x:name val="Arial"/>
    </x:font>
    <x:font>
      <x:sz val="11"/>
      <x:color rgb="FF1F5F9B"/>
      <x:name val="Arial"/>
    </x:font>
    <x:font>
      <x:b/>
      <x:sz val="11"/>
      <x:color rgb="FF1F5F9B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6EBD9"/>
      </x:patternFill>
    </x:fill>
    <x:fill>
      <x:patternFill patternType="solid">
        <x:fgColor rgb="FFEAE7E1"/>
      </x:patternFill>
    </x:fill>
    <x:fill>
      <x:patternFill patternType="solid">
        <x:fgColor rgb="FFF2E9DB"/>
      </x:patternFill>
    </x:fill>
  </x:fills>
  <x:borders count="2">
    <x:border/>
    <x:border>
      <x:bottom style="thin">
        <x:color rgb="FF86574F"/>
      </x:bottom>
    </x:border>
  </x:borders>
  <x:cellStyleXfs count="1">
    <x:xf numFmtId="0" fontId="0" fillId="0" borderId="0"/>
  </x:cellStyleXfs>
  <x:cellXfs count="3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horizontal="right"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horizontal="right"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horizontal="right"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horizontal="right"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right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horizontal="right"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right" vertical="center" wrapText="1"/>
    </x:xf>
    <x:xf numFmtId="200" fontId="1" fillId="0" borderId="0" xfId="0" applyNumberFormat="1" applyFont="1" applyFill="1" applyBorder="1" applyAlignment="1">
      <x:alignment horizontal="right" vertical="center" wrapText="1"/>
    </x:xf>
    <x:xf numFmtId="200" fontId="3" fillId="3" borderId="0" xfId="0" applyNumberFormat="1" applyFont="1" applyFill="1" applyBorder="1" applyAlignment="1">
      <x:alignment horizontal="right" vertical="center" wrapText="1"/>
    </x:xf>
    <x:xf numFmtId="201" fontId="1" fillId="0" borderId="0" xfId="0" applyNumberFormat="1" applyFont="1" applyFill="1" applyBorder="1" applyAlignment="1">
      <x:alignment horizontal="right" vertical="center" wrapText="1"/>
    </x:xf>
    <x:xf numFmtId="202" fontId="1" fillId="0" borderId="0" xfId="0" applyNumberFormat="1" applyFont="1" applyFill="1" applyBorder="1" applyAlignment="1">
      <x:alignment horizontal="right" vertical="center" wrapText="1"/>
    </x:xf>
    <x:xf numFmtId="203" fontId="3" fillId="3" borderId="0" xfId="0" applyNumberFormat="1" applyFont="1" applyFill="1" applyBorder="1" applyAlignment="1">
      <x:alignment horizontal="right" vertical="center" wrapText="1"/>
    </x:xf>
    <x:xf numFmtId="200" fontId="1" fillId="4" borderId="0" xfId="0" applyNumberFormat="1" applyFont="1" applyFill="1" applyBorder="1" applyAlignment="1">
      <x:alignment horizontal="right" vertical="center" wrapText="1"/>
    </x:xf>
    <x:xf numFmtId="200" fontId="4" fillId="4" borderId="0" xfId="0" applyNumberFormat="1" applyFont="1" applyFill="1" applyBorder="1" applyAlignment="1">
      <x:alignment horizontal="right" vertical="center" wrapText="1"/>
    </x:xf>
    <x:xf numFmtId="201" fontId="1" fillId="4" borderId="0" xfId="0" applyNumberFormat="1" applyFont="1" applyFill="1" applyBorder="1" applyAlignment="1">
      <x:alignment horizontal="right" vertical="center" wrapText="1"/>
    </x:xf>
    <x:xf numFmtId="201" fontId="4" fillId="4" borderId="0" xfId="0" applyNumberFormat="1" applyFont="1" applyFill="1" applyBorder="1" applyAlignment="1">
      <x:alignment horizontal="right" vertical="center" wrapText="1"/>
    </x:xf>
    <x:xf numFmtId="203" fontId="3" fillId="4" borderId="0" xfId="0" applyNumberFormat="1" applyFont="1" applyFill="1" applyBorder="1" applyAlignment="1">
      <x:alignment horizontal="right" vertical="center" wrapText="1"/>
    </x:xf>
    <x:xf numFmtId="203" fontId="5" fillId="4" borderId="0" xfId="0" applyNumberFormat="1" applyFont="1" applyFill="1" applyBorder="1" applyAlignment="1">
      <x:alignment horizontal="right" vertical="center" wrapText="1"/>
    </x:xf>
    <x:xf numFmtId="200" fontId="1" fillId="2" borderId="0" xfId="0" applyNumberFormat="1" applyFont="1" applyFill="1" applyBorder="1" applyAlignment="1">
      <x:alignment horizontal="right" vertical="center" wrapText="1"/>
    </x:xf>
    <x:xf numFmtId="200" fontId="3" fillId="2" borderId="0" xfId="0" applyNumberFormat="1" applyFont="1" applyFill="1" applyBorder="1" applyAlignment="1">
      <x:alignment horizontal="right" vertical="center" wrapText="1"/>
    </x:xf>
    <x:xf numFmtId="203" fontId="1" fillId="0" borderId="0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  <x:dxfs count="3">
    <x:dxf>
      <x:font>
        <x:color rgb="FF945F18"/>
      </x:font>
      <x:fill>
        <x:patternFill patternType="solid">
          <x:bgColor rgb="FFFFF1CC"/>
        </x:patternFill>
      </x:fill>
    </x:dxf>
    <x:dxf>
      <x:font>
        <x:color rgb="FF945F18"/>
      </x:font>
      <x:fill>
        <x:patternFill patternType="solid">
          <x:bgColor rgb="FFFFF1CC"/>
        </x:patternFill>
      </x:fill>
    </x:dxf>
    <x:dxf>
      <x:font>
        <x:b/>
        <x:color rgb="FF945F18"/>
      </x:font>
      <x:fill>
        <x:patternFill patternType="solid">
          <x:bgColor rgb="FFFFF1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1a0e172f454d1f" /><Relationship Type="http://schemas.openxmlformats.org/officeDocument/2006/relationships/theme" Target="/xl/theme/theme1.xml" Id="R32cf9887bd864a61" /><Relationship Type="http://schemas.openxmlformats.org/officeDocument/2006/relationships/sharedStrings" Target="/xl/sharedStrings.xml" Id="Rc1cf846b950c427a" /><Relationship Type="http://schemas.openxmlformats.org/officeDocument/2006/relationships/worksheet" Target="/xl/worksheets/sheet1.xml" Id="Rd83164baa71b4273" /><Relationship Type="http://schemas.openxmlformats.org/officeDocument/2006/relationships/worksheet" Target="/xl/worksheets/sheet2.xml" Id="Rdeed03275c454cd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86574F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80" hidden="0" customWidth="1"/>
    <x:col min="2" max="2" width="25" hidden="0" customWidth="1"/>
  </x:cols>
  <x:sheetData>
    <x:row r="1" ht="25" customHeight="1">
      <x:c r="A1" s="3"/>
      <x:c r="B1" s="4"/>
    </x:row>
    <x:row r="2" ht="30" customHeight="1">
      <x:c r="A2" s="5" t="str">
        <x:v>SABO-Haus | Finanzierung Eberstadt A1</x:v>
      </x:c>
      <x:c r="B2" s="6"/>
    </x:row>
    <x:row r="3" ht="35" customHeight="1">
      <x:c r="A3" s="7" t="str">
        <x:v>Basis-Modell, Stand 26.09.2026. Beige Felder mit blauer Schrift sind veränderbar.</x:v>
      </x:c>
      <x:c r="B3" s="8"/>
    </x:row>
    <x:row r="4" ht="25" customHeight="1">
      <x:c r="A4" s="3"/>
      <x:c r="B4" s="4"/>
    </x:row>
    <x:row r="5" ht="29" customHeight="1">
      <x:c r="A5" s="11" t="str">
        <x:v>Monatliche Finanzierung und Hausbudget</x:v>
      </x:c>
      <x:c r="B5" s="12"/>
    </x:row>
    <x:row r="6" ht="25" customHeight="1">
      <x:c r="A6" s="3" t="str">
        <x:v>Bankrate bei angegebenem Zins und anfänglicher Tilgung</x:v>
      </x:c>
      <x:c r="B6" s="17" t="n">
        <x:f>B37*(B38+B39)/12</x:f>
        <x:v>2636.3333333333335</x:v>
      </x:c>
    </x:row>
    <x:row r="7" ht="25" customHeight="1">
      <x:c r="A7" s="3" t="str">
        <x:v>KfW-Rate in den ersten fünf Jahren, nur Zinsen</x:v>
      </x:c>
      <x:c r="B7" s="17" t="n">
        <x:f>B36*B40/12</x:f>
        <x:v>182.5</x:v>
      </x:c>
    </x:row>
    <x:row r="8" ht="25" customHeight="1">
      <x:c r="A8" s="11" t="str">
        <x:v>Monatliche Kreditrate in den Jahren 1–5</x:v>
      </x:c>
      <x:c r="B8" s="29" t="n">
        <x:f>SUM(B6:B7)</x:f>
        <x:v>2818.8333333333335</x:v>
      </x:c>
    </x:row>
    <x:row r="9" ht="32" customHeight="1">
      <x:c r="A9" s="3" t="str">
        <x:v>KfW-Rate ab Jahr 6, Rückzahlung über 30 weitere Jahre</x:v>
      </x:c>
      <x:c r="B9" s="17" t="n">
        <x:f>IF(B40=0,B36/((B41-B42)*12),B36*(B40/12)/(1-(1+B40/12)^(-((B41-B42)*12))))</x:f>
        <x:v>379.19298234971245</x:v>
      </x:c>
    </x:row>
    <x:row r="10" ht="25" customHeight="1">
      <x:c r="A10" s="11" t="str">
        <x:v>Monatliche Kreditrate in den Jahren 6–10</x:v>
      </x:c>
      <x:c r="B10" s="29" t="n">
        <x:f>B6+B9</x:f>
        <x:v>3015.526315683046</x:v>
      </x:c>
    </x:row>
    <x:row r="11" ht="25" customHeight="1">
      <x:c r="A11" s="3" t="str">
        <x:v>Weitere Objektkosten pro Monat, Annahme der Quelldatei</x:v>
      </x:c>
      <x:c r="B11" s="23" t="n">
        <x:v>190</x:v>
      </x:c>
    </x:row>
    <x:row r="12" ht="25" customHeight="1">
      <x:c r="A12" s="3" t="str">
        <x:v>Energiekosten pro Monat – bitte eigenen Ansatz eintragen</x:v>
      </x:c>
      <x:c r="B12" s="23"/>
    </x:row>
    <x:row r="13" ht="25" customHeight="1">
      <x:c r="A13" s="3" t="str">
        <x:v>Instandhaltungsrücklage pro Monat – bitte eintragen</x:v>
      </x:c>
      <x:c r="B13" s="23"/>
    </x:row>
    <x:row r="14" ht="25" customHeight="1">
      <x:c r="A14" s="11" t="str">
        <x:v>Vollständiges monatliches Hausbudget in den Jahren 1–5</x:v>
      </x:c>
      <x:c r="B14" s="29" t="str">
        <x:f>IF(COUNT(B12:B13)&lt;2,"Eingaben fehlen",SUM(B8,B11:B13))</x:f>
        <x:v>Eingaben fehlen</x:v>
      </x:c>
    </x:row>
    <x:row r="15" ht="25" customHeight="1">
      <x:c r="A15" s="11" t="str">
        <x:v>Vollständiges monatliches Hausbudget in den Jahren 6–10</x:v>
      </x:c>
      <x:c r="B15" s="29" t="str">
        <x:f>IF(COUNT(B12:B13)&lt;2,"Eingaben fehlen",SUM(B10:B13))</x:f>
        <x:v>Eingaben fehlen</x:v>
      </x:c>
    </x:row>
    <x:row r="16" ht="25" customHeight="1">
      <x:c r="A16" s="3" t="str">
        <x:v>Hausbudget je m² in den Jahren 1–5, Flächenannahme</x:v>
      </x:c>
      <x:c r="B16" s="17" t="str">
        <x:f>IF(AND(ISNUMBER(B14),B44&gt;0),B14/B44,"Nicht berechnet")</x:f>
        <x:v>Nicht berechnet</x:v>
      </x:c>
    </x:row>
    <x:row r="17" ht="35" customHeight="1">
      <x:c r="A17" s="3" t="str">
        <x:v>Die Kreditrate ist noch kein vollständiges Hausbudget. Energie und Rücklage ergänzen.</x:v>
      </x:c>
      <x:c r="B17" s="17"/>
    </x:row>
    <x:row r="18" ht="25" customHeight="1">
      <x:c r="A18" s="3"/>
      <x:c r="B18" s="17"/>
    </x:row>
    <x:row r="19" ht="29" customHeight="1">
      <x:c r="A19" s="15" t="str">
        <x:v>Investition und Geldbedarf</x:v>
      </x:c>
      <x:c r="B19" s="18"/>
    </x:row>
    <x:row r="20" ht="25" customHeight="1">
      <x:c r="A20" s="3" t="str">
        <x:v>Kaufpreis Haus A1, Leistungsstufe Basis</x:v>
      </x:c>
      <x:c r="B20" s="23" t="n">
        <x:v>799000</x:v>
      </x:c>
    </x:row>
    <x:row r="21" ht="25" customHeight="1">
      <x:c r="A21" s="3" t="str">
        <x:v>Grunderwerbsteuer, Modellansatz</x:v>
      </x:c>
      <x:c r="B21" s="25" t="n">
        <x:v>0.06</x:v>
      </x:c>
    </x:row>
    <x:row r="22" ht="25" customHeight="1">
      <x:c r="A22" s="3" t="str">
        <x:v>Notar und Grundbuch, Modellansatz</x:v>
      </x:c>
      <x:c r="B22" s="25" t="n">
        <x:v>0.02</x:v>
      </x:c>
    </x:row>
    <x:row r="23" ht="25" customHeight="1">
      <x:c r="A23" s="3" t="str">
        <x:v>Erwerbsnebenkosten insgesamt</x:v>
      </x:c>
      <x:c r="B23" s="17" t="n">
        <x:f>B20*(B21+B22)</x:f>
        <x:v>63920</x:v>
      </x:c>
    </x:row>
    <x:row r="24" ht="25" customHeight="1">
      <x:c r="A24" s="3" t="str">
        <x:v>Material für die Eigenleistungen</x:v>
      </x:c>
      <x:c r="B24" s="23" t="n">
        <x:v>31300</x:v>
      </x:c>
    </x:row>
    <x:row r="25" ht="25" customHeight="1">
      <x:c r="A25" s="11" t="str">
        <x:v>Gesamter Geldbedarf</x:v>
      </x:c>
      <x:c r="B25" s="29" t="n">
        <x:f>SUM(B20,B23:B24)</x:f>
        <x:v>894220</x:v>
      </x:c>
    </x:row>
    <x:row r="26" ht="25" customHeight="1">
      <x:c r="A26" s="3"/>
      <x:c r="B26" s="17"/>
    </x:row>
    <x:row r="27" ht="29" customHeight="1">
      <x:c r="A27" s="15" t="str">
        <x:v>Eigenmittel richtig einordnen</x:v>
      </x:c>
      <x:c r="B27" s="18"/>
    </x:row>
    <x:row r="28" ht="32" customHeight="1">
      <x:c r="A28" s="3" t="str">
        <x:v>Verfügbare Barmittel für Erwerbsnebenkosten</x:v>
      </x:c>
      <x:c r="B28" s="23" t="n">
        <x:v>63920</x:v>
      </x:c>
    </x:row>
    <x:row r="29" ht="25" customHeight="1">
      <x:c r="A29" s="3" t="str">
        <x:v>Weitere verfügbare Barmittel</x:v>
      </x:c>
      <x:c r="B29" s="23" t="n">
        <x:v>97580</x:v>
      </x:c>
    </x:row>
    <x:row r="30" ht="25" customHeight="1">
      <x:c r="A30" s="11" t="str">
        <x:v>Geld-Eigenkapital insgesamt</x:v>
      </x:c>
      <x:c r="B30" s="29" t="n">
        <x:f>SUM(B28:B29)</x:f>
        <x:v>161500</x:v>
      </x:c>
    </x:row>
    <x:row r="31" ht="32" customHeight="1">
      <x:c r="A31" s="3" t="str">
        <x:v>Wert der eigenen Arbeit, bereits im Basispreis berücksichtigt</x:v>
      </x:c>
      <x:c r="B31" s="23" t="n">
        <x:v>58500</x:v>
      </x:c>
    </x:row>
    <x:row r="32" ht="32" customHeight="1">
      <x:c r="A32" s="3" t="str">
        <x:v>Eigenmittel einschließlich Arbeitswert, kein reiner Geldbetrag</x:v>
      </x:c>
      <x:c r="B32" s="17" t="n">
        <x:f>SUM(B30:B31)</x:f>
        <x:v>220000</x:v>
      </x:c>
    </x:row>
    <x:row r="33" ht="32" customHeight="1">
      <x:c r="A33" s="11" t="str">
        <x:v>Finanzierungsbedarf nach Abzug des Geld-Eigenkapitals</x:v>
      </x:c>
      <x:c r="B33" s="29" t="n">
        <x:f>B25-B30</x:f>
        <x:v>732720</x:v>
      </x:c>
    </x:row>
    <x:row r="34" ht="25" customHeight="1">
      <x:c r="A34" s="3"/>
      <x:c r="B34" s="17"/>
    </x:row>
    <x:row r="35" ht="29" customHeight="1">
      <x:c r="A35" s="15" t="str">
        <x:v>Darlehen und Modellkonditionen</x:v>
      </x:c>
      <x:c r="B35" s="18"/>
    </x:row>
    <x:row r="36" ht="25" customHeight="1">
      <x:c r="A36" s="3" t="str">
        <x:v>KfW-Darlehen, Modellannahme</x:v>
      </x:c>
      <x:c r="B36" s="23" t="n">
        <x:v>100000</x:v>
      </x:c>
    </x:row>
    <x:row r="37" ht="25" customHeight="1">
      <x:c r="A37" s="3" t="str">
        <x:v>Verbleibender Bankkredit</x:v>
      </x:c>
      <x:c r="B37" s="17" t="n">
        <x:f>B33-B36</x:f>
        <x:v>632720</x:v>
      </x:c>
    </x:row>
    <x:row r="38" ht="25" customHeight="1">
      <x:c r="A38" s="3" t="str">
        <x:v>Bank-Sollzins pro Jahr, frei gewählte Modellannahme</x:v>
      </x:c>
      <x:c r="B38" s="25" t="n">
        <x:v>0.0375</x:v>
      </x:c>
    </x:row>
    <x:row r="39" ht="25" customHeight="1">
      <x:c r="A39" s="3" t="str">
        <x:v>Bank-Anfangstilgung pro Jahr</x:v>
      </x:c>
      <x:c r="B39" s="25" t="n">
        <x:v>0.0125</x:v>
      </x:c>
    </x:row>
    <x:row r="40" ht="25" customHeight="1">
      <x:c r="A40" s="3" t="str">
        <x:v>KfW-Sollzins pro Jahr, frei gewählte Modellannahme</x:v>
      </x:c>
      <x:c r="B40" s="25" t="n">
        <x:v>0.0219</x:v>
      </x:c>
    </x:row>
    <x:row r="41" ht="25" customHeight="1">
      <x:c r="A41" s="3" t="str">
        <x:v>KfW-Gesamtlaufzeit in Jahren</x:v>
      </x:c>
      <x:c r="B41" s="20" t="n">
        <x:v>35</x:v>
      </x:c>
    </x:row>
    <x:row r="42" ht="25" customHeight="1">
      <x:c r="A42" s="3" t="str">
        <x:v>KfW-tilgungsfreie Anfangsjahre</x:v>
      </x:c>
      <x:c r="B42" s="20" t="n">
        <x:v>5</x:v>
      </x:c>
    </x:row>
    <x:row r="43" ht="25" customHeight="1">
      <x:c r="A43" s="3" t="str">
        <x:v>Zinsbindung in Jahren, Modellannahme</x:v>
      </x:c>
      <x:c r="B43" s="20" t="n">
        <x:v>10</x:v>
      </x:c>
    </x:row>
    <x:row r="44" ht="29" customHeight="1">
      <x:c r="A44" s="15" t="str">
        <x:v>Wohnfläche in m², nur Annahme der Quelldatei</x:v>
      </x:c>
      <x:c r="B44" s="27" t="n">
        <x:v>140</x:v>
      </x:c>
    </x:row>
    <x:row r="45" ht="32" customHeight="1">
      <x:c r="A45" s="3" t="str">
        <x:v>Vergleichsmiete warm je m² und Monat, frei gewählte Annahme</x:v>
      </x:c>
      <x:c r="B45" s="23" t="n">
        <x:v>20</x:v>
      </x:c>
    </x:row>
    <x:row r="46" ht="32" customHeight="1">
      <x:c r="A46" s="3" t="str">
        <x:v>Vergleichsmiete kalt je m² und Monat, frei gewählte Annahme</x:v>
      </x:c>
      <x:c r="B46" s="23" t="n">
        <x:v>15</x:v>
      </x:c>
    </x:row>
    <x:row r="47" ht="25" customHeight="1">
      <x:c r="A47" s="3" t="str">
        <x:v>Rechnerische Vergleichsmiete warm pro Monat</x:v>
      </x:c>
      <x:c r="B47" s="17" t="n">
        <x:f>B44*B45</x:f>
        <x:v>2800</x:v>
      </x:c>
    </x:row>
    <x:row r="48" ht="25" customHeight="1">
      <x:c r="A48" s="3" t="str">
        <x:v>Rechnerische Vergleichsmiete kalt pro Monat</x:v>
      </x:c>
      <x:c r="B48" s="17" t="n">
        <x:f>B44*B46</x:f>
        <x:v>2100</x:v>
      </x:c>
    </x:row>
    <x:row r="49" ht="25" customHeight="1">
      <x:c r="A49" s="3"/>
      <x:c r="B49" s="4"/>
    </x:row>
    <x:row r="50" ht="36" customHeight="1">
      <x:c r="A50" s="3" t="str">
        <x:v>Zinsen sind Modellwerte und kein aktuelles Kreditangebot. Anschlusszins ab Jahr 11 offen.</x:v>
      </x:c>
      <x:c r="B50" s="4"/>
    </x:row>
    <x:row r="51" ht="36" customHeight="1">
      <x:c r="A51" s="3" t="str">
        <x:v>140 m² sind nicht als bestätigte Wohnfläche belegt. Mietwerte sind keine Marktwertermittlung.</x:v>
      </x:c>
      <x:c r="B51" s="4"/>
    </x:row>
    <x:row r="52" ht="36" customHeight="1">
      <x:c r="A52" s="3" t="str">
        <x:v>Quelle, Korrektur und Voraussetzungen stehen im Blatt „Quelle und Hinweise“.</x:v>
      </x:c>
      <x:c r="B52" s="4"/>
    </x:row>
    <x:row r="53" ht="25" customHeight="1">
      <x:c r="A53" s="3"/>
      <x:c r="B53" s="4"/>
    </x:row>
    <x:row r="54" ht="25" customHeight="1">
      <x:c r="A54" s="3"/>
      <x:c r="B54" s="4"/>
    </x:row>
    <x:row r="55" ht="25" customHeight="1">
      <x:c r="A55" s="3"/>
      <x:c r="B55" s="4"/>
    </x:row>
    <x:row r="56" ht="25" customHeight="1">
      <x:c r="A56" s="3"/>
      <x:c r="B56" s="4"/>
    </x:row>
    <x:row r="57" ht="25" customHeight="1">
      <x:c r="A57" s="3"/>
      <x:c r="B57" s="4"/>
    </x:row>
    <x:row r="58" ht="25" customHeight="1">
      <x:c r="A58" s="3"/>
      <x:c r="B58" s="4"/>
    </x:row>
  </x:sheetData>
  <x:conditionalFormatting sqref="B12:B12">
    <x:cfRule type="containsBlanks" dxfId="0" priority="1"/>
  </x:conditionalFormatting>
  <x:conditionalFormatting sqref="B13:B13">
    <x:cfRule type="containsBlanks" dxfId="1" priority="2"/>
  </x:conditionalFormatting>
  <x:conditionalFormatting sqref="B14:B15">
    <x:cfRule type="containsText" dxfId="2" priority="3" operator="containsText" text="Eingaben fehlen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EAE7E1"/>
  </x:sheetPr>
  <x:sheetViews>
    <x:sheetView showGridLines="0" workbookViewId="0"/>
  </x:sheetViews>
  <x:sheetFormatPr defaultRowHeight="15"/>
  <x:cols>
    <x:col min="1" max="1" width="80" hidden="0" customWidth="1"/>
    <x:col min="2" max="2" width="25" hidden="0" customWidth="1"/>
  </x:cols>
  <x:sheetData>
    <x:row r="1" ht="25" customHeight="1">
      <x:c r="A1" s="3"/>
      <x:c r="B1" s="4"/>
    </x:row>
    <x:row r="2" ht="30" customHeight="1">
      <x:c r="A2" s="5" t="str">
        <x:v>SABO-Haus | Quelle und Rechenweg</x:v>
      </x:c>
      <x:c r="B2" s="6"/>
    </x:row>
    <x:row r="3" ht="25" customHeight="1">
      <x:c r="A3" s="3"/>
      <x:c r="B3" s="4"/>
    </x:row>
    <x:row r="4" ht="25" customHeight="1">
      <x:c r="A4" s="15" t="str">
        <x:v>Ausgangsdatei, unveränderte Ausgangswerte</x:v>
      </x:c>
      <x:c r="B4" s="16"/>
    </x:row>
    <x:row r="5" ht="35" customHeight="1">
      <x:c r="A5" s="3" t="str">
        <x:v>Finanzierungsbeispiel A1 Eberstadt 220.000 Eigenkap.Basis.xlsx</x:v>
      </x:c>
      <x:c r="B5" s="4"/>
    </x:row>
    <x:row r="6" ht="25" customHeight="1">
      <x:c r="A6" s="3"/>
      <x:c r="B6" s="4"/>
    </x:row>
    <x:row r="7" ht="25" customHeight="1">
      <x:c r="A7" s="3" t="str">
        <x:v>Kaufpreis Haus Basis</x:v>
      </x:c>
      <x:c r="B7" s="17" t="n">
        <x:v>799000</x:v>
      </x:c>
    </x:row>
    <x:row r="8" ht="25" customHeight="1">
      <x:c r="A8" s="3" t="str">
        <x:v>Grunderwerbsteuer, 6 %</x:v>
      </x:c>
      <x:c r="B8" s="17" t="n">
        <x:v>47940</x:v>
      </x:c>
    </x:row>
    <x:row r="9" ht="25" customHeight="1">
      <x:c r="A9" s="3" t="str">
        <x:v>Notar und Grundbuch, 2 %</x:v>
      </x:c>
      <x:c r="B9" s="17" t="n">
        <x:v>15980</x:v>
      </x:c>
    </x:row>
    <x:row r="10" ht="25" customHeight="1">
      <x:c r="A10" s="3" t="str">
        <x:v>Materialkosten</x:v>
      </x:c>
      <x:c r="B10" s="17" t="n">
        <x:v>31300</x:v>
      </x:c>
    </x:row>
    <x:row r="11" ht="25" customHeight="1">
      <x:c r="A11" s="3" t="str">
        <x:v>Gesamter Geldbedarf in der Quelle</x:v>
      </x:c>
      <x:c r="B11" s="17" t="n">
        <x:v>894220</x:v>
      </x:c>
    </x:row>
    <x:row r="12" ht="25" customHeight="1">
      <x:c r="A12" s="3" t="str">
        <x:v>Barmittel für Nebenkosten</x:v>
      </x:c>
      <x:c r="B12" s="17" t="n">
        <x:v>63920</x:v>
      </x:c>
    </x:row>
    <x:row r="13" ht="25" customHeight="1">
      <x:c r="A13" s="3" t="str">
        <x:v>Arbeitswert Eigenleistung</x:v>
      </x:c>
      <x:c r="B13" s="17" t="n">
        <x:v>58500</x:v>
      </x:c>
    </x:row>
    <x:row r="14" ht="25" customHeight="1">
      <x:c r="A14" s="3" t="str">
        <x:v>Weitere Barmittel</x:v>
      </x:c>
      <x:c r="B14" s="17" t="n">
        <x:v>97580</x:v>
      </x:c>
    </x:row>
    <x:row r="15" ht="25" customHeight="1">
      <x:c r="A15" s="3" t="str">
        <x:v>„Eigenkapital“ inkl. Arbeitswert in der Quelle</x:v>
      </x:c>
      <x:c r="B15" s="17" t="n">
        <x:v>220000</x:v>
      </x:c>
    </x:row>
    <x:row r="16" ht="25" customHeight="1">
      <x:c r="A16" s="3" t="str">
        <x:v>Finanzierungsbedarf in der Quelle, zu korrigieren</x:v>
      </x:c>
      <x:c r="B16" s="17" t="n">
        <x:v>674220</x:v>
      </x:c>
    </x:row>
    <x:row r="17" ht="25" customHeight="1">
      <x:c r="A17" s="3" t="str">
        <x:v>Bankkredit in der Quelle, zu korrigieren</x:v>
      </x:c>
      <x:c r="B17" s="17" t="n">
        <x:v>574220</x:v>
      </x:c>
    </x:row>
    <x:row r="18" ht="25" customHeight="1">
      <x:c r="A18" s="3" t="str">
        <x:v>Weitere Objektkosten pro Monat</x:v>
      </x:c>
      <x:c r="B18" s="17" t="n">
        <x:v>190</x:v>
      </x:c>
    </x:row>
    <x:row r="19" ht="25" customHeight="1">
      <x:c r="A19" s="3" t="str">
        <x:v>Wohnflächenannahme in m²</x:v>
      </x:c>
      <x:c r="B19" s="30" t="n">
        <x:v>140</x:v>
      </x:c>
    </x:row>
    <x:row r="20" ht="25" customHeight="1">
      <x:c r="A20" s="3" t="str">
        <x:v>Vergleichsmiete warm pro m²</x:v>
      </x:c>
      <x:c r="B20" s="17" t="n">
        <x:v>20</x:v>
      </x:c>
    </x:row>
    <x:row r="21" ht="25" customHeight="1">
      <x:c r="A21" s="3" t="str">
        <x:v>Vergleichsmiete kalt pro m²</x:v>
      </x:c>
      <x:c r="B21" s="17" t="n">
        <x:v>15</x:v>
      </x:c>
    </x:row>
    <x:row r="22" ht="25" customHeight="1">
      <x:c r="A22" s="3"/>
      <x:c r="B22" s="4"/>
    </x:row>
    <x:row r="23" ht="28" customHeight="1">
      <x:c r="A23" s="15" t="str">
        <x:v>Was korrigiert wurde</x:v>
      </x:c>
      <x:c r="B23" s="16"/>
    </x:row>
    <x:row r="24" ht="48" customHeight="1">
      <x:c r="A24" s="3" t="str">
        <x:v>Die Quelle fasst 63.920 € + 97.580 € Barmittel und 58.500 € Arbeitswert zu 220.000 € zusammen. Geld-Eigenkapital sind daher 161.500 €.</x:v>
      </x:c>
      <x:c r="B24" s="4"/>
    </x:row>
    <x:row r="25" ht="48" customHeight="1">
      <x:c r="A25" s="3" t="str">
        <x:v>Der Basis-Kaufpreis berücksichtigt die Eigenarbeit bereits. Der Arbeitswert wird nicht erneut vom Geldbedarf abgezogen. 894.220 € − 161.500 € = 732.720 € Kreditbedarf.</x:v>
      </x:c>
      <x:c r="B25" s="4"/>
    </x:row>
    <x:row r="26" ht="48" customHeight="1">
      <x:c r="A26" s="3" t="str">
        <x:v>Davon entfallen im Modell 100.000 € auf KfW und 632.720 € auf die Bank. Die zusätzliche Finanzierung von 58.500 € erhöht die Bankrate um 243,75 € im Monat.</x:v>
      </x:c>
      <x:c r="B26" s="4"/>
    </x:row>
    <x:row r="27" ht="25" customHeight="1">
      <x:c r="A27" s="3"/>
      <x:c r="B27" s="4"/>
    </x:row>
    <x:row r="28" ht="28" customHeight="1">
      <x:c r="A28" s="15" t="str">
        <x:v>Wie das Modell verwendet wird</x:v>
      </x:c>
      <x:c r="B28" s="16"/>
    </x:row>
    <x:row r="29" ht="48" customHeight="1">
      <x:c r="A29" s="3" t="str">
        <x:v>Im ersten Blatt ändern Sie nur die beige hinterlegten Felder mit blauen Werten. Ihre Barmittel sind feste Geldeingaben. Eine Kaufpreisänderung erhöht das Eigenkapital nicht automatisch.</x:v>
      </x:c>
      <x:c r="B29" s="4"/>
    </x:row>
    <x:row r="30" ht="48" customHeight="1">
      <x:c r="A30" s="3" t="str">
        <x:v>2,19 % KfW-Zins und 3,75 % Bankzins sind veränderbare Rechenannahmen, keine garantierten oder aktuellen Konditionen. KfW-Zins im Modell als nominaler Sollzins gerechnet.</x:v>
      </x:c>
      <x:c r="B30" s="4"/>
    </x:row>
    <x:row r="31" ht="48" customHeight="1">
      <x:c r="A31" s="3" t="str">
        <x:v>Die KfW-Rechnung verwendet 35 Jahre Gesamtlaufzeit und fünf tilgungsfreie Jahre. Danach wird über 30 Jahre getilgt. Die Finanzierung wird nur bis zum Ende der zehnjährigen Zinsbindung dargestellt.</x:v>
      </x:c>
      <x:c r="B31" s="4"/>
    </x:row>
    <x:row r="32" ht="48" customHeight="1">
      <x:c r="A32" s="3" t="str">
        <x:v>Ab Jahr 11 sind Anschlusszins und neue Rate offen. Die 35-jährige Gesamtlaufzeit bedeutet keine Zinsgarantie für 35 Jahre.</x:v>
      </x:c>
      <x:c r="B32" s="4"/>
    </x:row>
    <x:row r="33" ht="48" customHeight="1">
      <x:c r="A33" s="3" t="str">
        <x:v>Die 190 € enthalten laut Quelle weitere Objektkosten ohne Heizung, Warmwasser, Lüftung und Strom. Energie und Rücklage fehlen. Leere Felder werden nicht als null Euro behandelt.</x:v>
      </x:c>
      <x:c r="B33" s="4"/>
    </x:row>
    <x:row r="34" ht="48" customHeight="1">
      <x:c r="A34" s="3" t="str">
        <x:v>Tragen Sie für Energie und Rücklage bewusst 0 ein, wenn dies Ihrer eigenen Modellannahme entspricht. Erst nach Eingabe beider Felder berechnet sich das Hausbudget.</x:v>
      </x:c>
      <x:c r="B34" s="4"/>
    </x:row>
    <x:row r="35" ht="48" customHeight="1">
      <x:c r="A35" s="3" t="str">
        <x:v>Die Wohnfläche von 140 m² stammt nur aus dieser Excel-Quelle. Sie ist wegen abweichender Planstände nicht bestätigt und vor Verwendung mit der Wohnflächenberechnung abzugleichen.</x:v>
      </x:c>
      <x:c r="B35" s="4"/>
    </x:row>
    <x:row r="36" ht="48" customHeight="1">
      <x:c r="A36" s="3" t="str">
        <x:v>Warmmiete 20 €/m² und Kaltmiete 15 €/m² sind frei gewählte Vergleichsannahmen der Quelle. Sie belegen keine örtliche Marktmiete. Kreditrate und Miete unterscheiden sich durch Tilgung und Eigentum.</x:v>
      </x:c>
      <x:c r="B36" s="4"/>
    </x:row>
    <x:row r="37" ht="48" customHeight="1">
      <x:c r="A37" s="3" t="str">
        <x:v>Vor einem Kauf sind die Förderfähigkeit, aktuellen Konditionen und die individuelle Tragbarkeit mit der finanzierenden Bank zu prüfen. Vor dem Notartermin Finanzierungsbestätigung einholen.</x:v>
      </x:c>
      <x:c r="B37" s="4"/>
    </x:row>
    <x:row r="38" ht="25" customHeight="1">
      <x:c r="A38" s="3"/>
      <x:c r="B38" s="4"/>
    </x:row>
    <x:row r="39" ht="28" customHeight="1">
      <x:c r="A39" s="15" t="str">
        <x:v>Öffentliche Programminformation</x:v>
      </x:c>
      <x:c r="B39" s="16"/>
    </x:row>
    <x:row r="40" ht="34" customHeight="1">
      <x:c r="A40" s="3" t="str">
        <x:v>KfW Klimafreundlicher Neubau, Kredit 297/298: https://www.kfw.de/297</x:v>
      </x:c>
      <x:c r="B40" s="4"/>
    </x:row>
    <x:row r="41" ht="48" customHeight="1">
      <x:c r="A41" s="3" t="str">
        <x:v>Der Link dient zur eigenen Prüfung aktueller Konditionen. Diese Datei enthält keine tagesaktuelle Konditionenabfrage.</x:v>
      </x:c>
      <x:c r="B41" s="4"/>
    </x:row>
    <x:row r="42" ht="25" customHeight="1">
      <x:c r="A42" s="3"/>
      <x:c r="B42" s="4"/>
    </x:row>
    <x:row r="43" ht="25" customHeight="1">
      <x:c r="A43" s="3"/>
      <x:c r="B43" s="4"/>
    </x:row>
    <x:row r="44" ht="25" customHeight="1">
      <x:c r="A44" s="3"/>
      <x:c r="B44" s="4"/>
    </x:row>
    <x:row r="45" ht="25" customHeight="1">
      <x:c r="A45" s="3"/>
      <x:c r="B45" s="4"/>
    </x:row>
    <x:row r="46" ht="25" customHeight="1">
      <x:c r="A46" s="3"/>
      <x:c r="B46" s="4"/>
    </x:row>
    <x:row r="47" ht="25" customHeight="1">
      <x:c r="A47" s="3"/>
      <x:c r="B47" s="4"/>
    </x:row>
    <x:row r="48" ht="25" customHeight="1">
      <x:c r="A48" s="3"/>
      <x:c r="B48" s="4"/>
    </x:row>
    <x:row r="49" ht="25" customHeight="1">
      <x:c r="A49" s="3"/>
      <x:c r="B49" s="4"/>
    </x:row>
    <x:row r="50" ht="25" customHeight="1">
      <x:c r="A50" s="3"/>
      <x:c r="B50" s="4"/>
    </x:row>
    <x:row r="51" ht="25" customHeight="1">
      <x:c r="A51" s="3"/>
      <x:c r="B51" s="4"/>
    </x:row>
    <x:row r="52" ht="25" customHeight="1">
      <x:c r="A52" s="3"/>
      <x:c r="B52" s="4"/>
    </x:row>
    <x:row r="53" ht="25" customHeight="1">
      <x:c r="A53" s="3"/>
      <x:c r="B53" s="4"/>
    </x:row>
    <x:row r="54" ht="25" customHeight="1">
      <x:c r="A54" s="3"/>
      <x:c r="B54" s="4"/>
    </x:row>
    <x:row r="55" ht="25" customHeight="1">
      <x:c r="A55" s="3"/>
      <x:c r="B55" s="4"/>
    </x:row>
    <x:row r="56" ht="25" customHeight="1">
      <x:c r="A56" s="3"/>
      <x:c r="B56" s="4"/>
    </x:row>
    <x:row r="57" ht="25" customHeight="1">
      <x:c r="A57" s="3"/>
      <x:c r="B57" s="4"/>
    </x:row>
    <x:row r="58" ht="25" customHeight="1">
      <x:c r="A58" s="3"/>
      <x:c r="B58" s="4"/>
    </x:row>
  </x:sheetData>
  <x:mergeCells>
    <x:mergeCell ref="A23:B23"/>
    <x:mergeCell ref="A24:B24"/>
    <x:mergeCell ref="A25:B25"/>
    <x:mergeCell ref="A26:B26"/>
    <x:mergeCell ref="A28:B28"/>
    <x:mergeCell ref="A29:B29"/>
    <x:mergeCell ref="A30:B30"/>
    <x:mergeCell ref="A31:B31"/>
    <x:mergeCell ref="A32:B32"/>
    <x:mergeCell ref="A33:B33"/>
    <x:mergeCell ref="A34:B34"/>
    <x:mergeCell ref="A35:B35"/>
    <x:mergeCell ref="A36:B36"/>
    <x:mergeCell ref="A37:B37"/>
    <x:mergeCell ref="A39:B39"/>
    <x:mergeCell ref="A40:B40"/>
    <x:mergeCell ref="A41:B41"/>
  </x:mergeCells>
  <x:pageMargins left="0.7" right="0.7" top="0.75" bottom="0.75" header="0.3" footer="0.3"/>
</x:worksheet>
</file>